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rtuvdelta.just.sise/dhs/webdav/694f5896eafebfc195eb94cd926efb252e415750/47311012211/cd13f084-2707-49a9-81bf-8bde258086b9/"/>
    </mc:Choice>
  </mc:AlternateContent>
  <xr:revisionPtr revIDLastSave="0" documentId="13_ncr:40000001_{496D5222-BF10-4EF6-9A65-745DA8ECCC71}" xr6:coauthVersionLast="47" xr6:coauthVersionMax="47" xr10:uidLastSave="{00000000-0000-0000-0000-000000000000}"/>
  <bookViews>
    <workbookView xWindow="-120" yWindow="-120" windowWidth="29040" windowHeight="17520" xr2:uid="{487B745D-CC1B-4FD4-A792-60BDE92C6FAE}"/>
  </bookViews>
  <sheets>
    <sheet name="Lisa 1" sheetId="1" r:id="rId1"/>
  </sheets>
  <definedNames>
    <definedName name="_xlnm._FilterDatabase" localSheetId="0" hidden="1">'Lisa 1'!$A$2:$I$35</definedName>
    <definedName name="_xlnm.Print_Titles" localSheetId="0">'Lisa 1'!$2:$2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3" i="1"/>
  <c r="K55" i="1" l="1"/>
  <c r="J55" i="1"/>
  <c r="H55" i="1"/>
  <c r="I55" i="1"/>
  <c r="G55" i="1"/>
  <c r="F55" i="1"/>
  <c r="E55" i="1"/>
  <c r="D55" i="1"/>
</calcChain>
</file>

<file path=xl/sharedStrings.xml><?xml version="1.0" encoding="utf-8"?>
<sst xmlns="http://schemas.openxmlformats.org/spreadsheetml/2006/main" count="166" uniqueCount="77">
  <si>
    <t>LISA 1</t>
  </si>
  <si>
    <t>Eelarve eest vastutav (ametikoht)</t>
  </si>
  <si>
    <t>Ressurss käskkirjas</t>
  </si>
  <si>
    <t>10 - Käibemaks</t>
  </si>
  <si>
    <t>Majandamiskulude käibemaks</t>
  </si>
  <si>
    <t>10SE000028 - RKAS majanduskulude käibemaks</t>
  </si>
  <si>
    <t>Vanglate kinnistud RKAS käibemaks</t>
  </si>
  <si>
    <t>20 - Kindlaksmääratud vahendid</t>
  </si>
  <si>
    <t>Haldusosakonna juhataja</t>
  </si>
  <si>
    <t>Halduskulud</t>
  </si>
  <si>
    <t>Haldusteenistuse juht</t>
  </si>
  <si>
    <t>Kinnipeetavad</t>
  </si>
  <si>
    <t>Vanglate kinnistud</t>
  </si>
  <si>
    <t>Vanglate sõidukid</t>
  </si>
  <si>
    <t>Juhiabi</t>
  </si>
  <si>
    <t>Kaitsekulud</t>
  </si>
  <si>
    <t>Peakaplan</t>
  </si>
  <si>
    <t>Kaplanite majandamiskulud</t>
  </si>
  <si>
    <t>Personaliosakonna juhataja</t>
  </si>
  <si>
    <t>Eelkoolitus</t>
  </si>
  <si>
    <t>Personaliarendus</t>
  </si>
  <si>
    <t>Psühholoogiline nõustamine</t>
  </si>
  <si>
    <t>Sisekontroll</t>
  </si>
  <si>
    <t>SKA kadetid</t>
  </si>
  <si>
    <t>Spordikulud</t>
  </si>
  <si>
    <t>Vanglaametnike kulud</t>
  </si>
  <si>
    <t>Vanglakomisjoni kulud</t>
  </si>
  <si>
    <t>Personalipartner</t>
  </si>
  <si>
    <t>Sekkumistegevuste osakonnajuhataja</t>
  </si>
  <si>
    <t>Keeleõpe</t>
  </si>
  <si>
    <t>KP sotsiaalprogrammid</t>
  </si>
  <si>
    <t>Teabehalduse juht</t>
  </si>
  <si>
    <t>Toitlustusjuht</t>
  </si>
  <si>
    <t>20SE000028 - RKAS majanduskulud</t>
  </si>
  <si>
    <t>Vanglate kinnistud RKAS</t>
  </si>
  <si>
    <t>20SE030001 - Vabanemistoetused</t>
  </si>
  <si>
    <t>Eelarvejuht</t>
  </si>
  <si>
    <t>Vabanemistoetus</t>
  </si>
  <si>
    <t>44 - Omatulud</t>
  </si>
  <si>
    <t>Personalisöökla</t>
  </si>
  <si>
    <t>60 - Amortisatsioon</t>
  </si>
  <si>
    <t>Amortisatsioon</t>
  </si>
  <si>
    <t>Kokku</t>
  </si>
  <si>
    <t>Eelarve liik (ja objekt) käskkirjas</t>
  </si>
  <si>
    <t xml:space="preserve">Teabe- ja uurimisosakonna juhataja </t>
  </si>
  <si>
    <t>Pääsla ja kokkusaamiste üksuse juht</t>
  </si>
  <si>
    <t>Direktor</t>
  </si>
  <si>
    <t>VT personalikulud</t>
  </si>
  <si>
    <t>IT ja andmehaldus</t>
  </si>
  <si>
    <t>Järelevalvekorralduse üksuse juht</t>
  </si>
  <si>
    <t xml:space="preserve"> Baaseelarve 2025</t>
  </si>
  <si>
    <t xml:space="preserve"> Muudatus1</t>
  </si>
  <si>
    <t xml:space="preserve"> Ülekantavad vahendid</t>
  </si>
  <si>
    <t xml:space="preserve"> Lõplik eelarve</t>
  </si>
  <si>
    <t>Vanglate ettevõtluskeskuse juhataja</t>
  </si>
  <si>
    <t>Kriminaalhoolduse sõidukid</t>
  </si>
  <si>
    <t>20IN004000 - Investeeringud</t>
  </si>
  <si>
    <t>Investeering</t>
  </si>
  <si>
    <t>20IN004080 - Investeeringud masinatesse ja seadmetesse</t>
  </si>
  <si>
    <t xml:space="preserve">Tartu Vangla 2025. aasta eelarve </t>
  </si>
  <si>
    <t xml:space="preserve"> Muudatus3</t>
  </si>
  <si>
    <t>Sekkumistegevuste kulud</t>
  </si>
  <si>
    <t>Tugiteenuste kulud</t>
  </si>
  <si>
    <t>Ülekantavate vahendite korrigeerimine</t>
  </si>
  <si>
    <t>Muudatus5</t>
  </si>
  <si>
    <t>Investeeringu käibemaks</t>
  </si>
  <si>
    <t>Kriminaalhooldus</t>
  </si>
  <si>
    <t>Kriminaalhoolduse kinnistud</t>
  </si>
  <si>
    <t>Relvastatud üksus</t>
  </si>
  <si>
    <t>Relvastatud üksuse ülem</t>
  </si>
  <si>
    <t>Üritused</t>
  </si>
  <si>
    <t>Kaubad ja teenused kolm.isikutele</t>
  </si>
  <si>
    <t>Lühiajalised väljaviimised</t>
  </si>
  <si>
    <t>Muud KP-de tasulised teenused</t>
  </si>
  <si>
    <t>Pikaajalised kokkusaamised</t>
  </si>
  <si>
    <t>20IN030009 - Serveriruumi rajamine</t>
  </si>
  <si>
    <t xml:space="preserve"> Muudatus4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</si>
</sst>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8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2" xfId="0" applyFont="1" applyBorder="1"/>
    <xf numFmtId="3" fontId="1" fillId="0" borderId="2" xfId="0" applyNumberFormat="1" applyFont="1" applyBorder="1"/>
  </cellXfs>
  <cellStyles count="1">
    <cellStyle name="Normaallaad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186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145BBB-1674-4D5E-B7F1-E63B61D46F34}" name="Tabel1" displayName="Tabel1" ref="A2:K55" totalsRowCount="1" headerRowDxfId="23" dataDxfId="22">
  <autoFilter ref="A2:K54" xr:uid="{22145BBB-1674-4D5E-B7F1-E63B61D46F34}"/>
  <tableColumns count="11">
    <tableColumn id="1" xr3:uid="{C2CB3B6B-3FD8-460E-9BC5-180CA1BFF5E2}" name="Eelarve liik (ja objekt) käskkirjas" totalsRowLabel="Kokku" dataDxfId="21" totalsRowDxfId="20"/>
    <tableColumn id="2" xr3:uid="{460DDDC7-02F1-453D-B721-562C72CB742B}" name="Ressurss käskkirjas" dataDxfId="19" totalsRowDxfId="18"/>
    <tableColumn id="3" xr3:uid="{4C3BB704-85FD-40F5-B987-64FD675E1EE3}" name="Eelarve eest vastutav (ametikoht)" dataDxfId="17" totalsRowDxfId="16"/>
    <tableColumn id="4" xr3:uid="{F6B4EEA2-9444-4E97-95B3-A76500A33CC1}" name=" Baaseelarve 2025" totalsRowFunction="sum" dataDxfId="15" totalsRowDxfId="14"/>
    <tableColumn id="5" xr3:uid="{766F41E4-16E0-4E12-8019-3107C2F37832}" name=" Muudatus1" totalsRowFunction="sum" dataDxfId="13" totalsRowDxfId="12"/>
    <tableColumn id="6" xr3:uid="{B557B95D-25B1-41CB-8CB0-2BCD1A99E12F}" name=" Ülekantavad vahendid" totalsRowFunction="sum" dataDxfId="11" totalsRowDxfId="10"/>
    <tableColumn id="7" xr3:uid="{E230432A-B413-449E-B7EA-5872710CBC64}" name=" Muudatus3" totalsRowFunction="sum" dataDxfId="9" totalsRowDxfId="8"/>
    <tableColumn id="11" xr3:uid="{142D232A-3EC8-42C8-BC9B-CF9D2724A5B3}" name=" Muudatus4" totalsRowFunction="sum" dataDxfId="7" totalsRowDxfId="6"/>
    <tableColumn id="8" xr3:uid="{2159CE18-4DDF-41B3-99AB-1FC04059A1A4}" name="Ülekantavate vahendite korrigeerimine" totalsRowFunction="sum" dataDxfId="5" totalsRowDxfId="4"/>
    <tableColumn id="10" xr3:uid="{2943B1E2-585E-4389-9542-31A667698EC6}" name="Muudatus5" totalsRowFunction="sum" dataDxfId="3" totalsRowDxfId="2"/>
    <tableColumn id="9" xr3:uid="{F4494CD6-3105-47E6-963C-491C35B60245}" name=" Lõplik eelarve" totalsRowFunction="sum" dataDxfId="1" totalsRowDxfId="0">
      <calculatedColumnFormula>SUM(Tabel1[[#This Row],[ Baaseelarve 2025]:[Muudatus5]])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F703-A17D-4B2E-8FFB-368A8D078B45}">
  <sheetPr>
    <pageSetUpPr fitToPage="1"/>
  </sheetPr>
  <dimension ref="A1:K58"/>
  <sheetViews>
    <sheetView tabSelected="1" workbookViewId="0">
      <pane ySplit="2" topLeftCell="A3" activePane="bottomLeft" state="frozen"/>
      <selection pane="bottomLeft" activeCell="M11" sqref="M11"/>
    </sheetView>
  </sheetViews>
  <sheetFormatPr defaultColWidth="9" defaultRowHeight="15" x14ac:dyDescent="0.25"/>
  <cols>
    <col min="1" max="1" width="31.42578125" style="1" customWidth="1"/>
    <col min="2" max="2" width="21.7109375" style="1" customWidth="1"/>
    <col min="3" max="3" width="30.140625" style="1" customWidth="1"/>
    <col min="4" max="11" width="11.85546875" style="1" customWidth="1"/>
    <col min="12" max="16384" width="9" style="1"/>
  </cols>
  <sheetData>
    <row r="1" spans="1:11" x14ac:dyDescent="0.25">
      <c r="A1" s="1" t="s">
        <v>59</v>
      </c>
      <c r="C1" s="1" t="s">
        <v>0</v>
      </c>
    </row>
    <row r="2" spans="1:11" ht="51" x14ac:dyDescent="0.25">
      <c r="A2" s="3" t="s">
        <v>43</v>
      </c>
      <c r="B2" s="3" t="s">
        <v>2</v>
      </c>
      <c r="C2" s="3" t="s">
        <v>1</v>
      </c>
      <c r="D2" s="3" t="s">
        <v>50</v>
      </c>
      <c r="E2" s="3" t="s">
        <v>51</v>
      </c>
      <c r="F2" s="3" t="s">
        <v>52</v>
      </c>
      <c r="G2" s="3" t="s">
        <v>60</v>
      </c>
      <c r="H2" s="3" t="s">
        <v>76</v>
      </c>
      <c r="I2" s="3" t="s">
        <v>63</v>
      </c>
      <c r="J2" s="3" t="s">
        <v>64</v>
      </c>
      <c r="K2" s="3" t="s">
        <v>53</v>
      </c>
    </row>
    <row r="3" spans="1:11" x14ac:dyDescent="0.25">
      <c r="A3" s="4" t="s">
        <v>3</v>
      </c>
      <c r="B3" s="4" t="s">
        <v>65</v>
      </c>
      <c r="C3" s="4"/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f>SUM(Tabel1[[#This Row],[ Baaseelarve 2025]:[Muudatus5]])</f>
        <v>0</v>
      </c>
    </row>
    <row r="4" spans="1:11" x14ac:dyDescent="0.25">
      <c r="A4" s="4" t="s">
        <v>3</v>
      </c>
      <c r="B4" s="4" t="s">
        <v>4</v>
      </c>
      <c r="C4" s="4"/>
      <c r="D4" s="5">
        <v>223157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f>SUM(Tabel1[[#This Row],[ Baaseelarve 2025]:[Muudatus5]])</f>
        <v>223157</v>
      </c>
    </row>
    <row r="5" spans="1:11" x14ac:dyDescent="0.25">
      <c r="A5" s="4" t="s">
        <v>5</v>
      </c>
      <c r="B5" s="4" t="s">
        <v>6</v>
      </c>
      <c r="C5" s="4"/>
      <c r="D5" s="5">
        <v>834629.79673509928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f>SUM(Tabel1[[#This Row],[ Baaseelarve 2025]:[Muudatus5]])</f>
        <v>834629.79673509928</v>
      </c>
    </row>
    <row r="6" spans="1:11" x14ac:dyDescent="0.25">
      <c r="A6" s="4" t="s">
        <v>7</v>
      </c>
      <c r="B6" s="4" t="s">
        <v>19</v>
      </c>
      <c r="C6" s="4" t="s">
        <v>27</v>
      </c>
      <c r="D6" s="5">
        <v>1000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f>SUM(Tabel1[[#This Row],[ Baaseelarve 2025]:[Muudatus5]])</f>
        <v>1000</v>
      </c>
    </row>
    <row r="7" spans="1:11" x14ac:dyDescent="0.25">
      <c r="A7" s="4" t="s">
        <v>7</v>
      </c>
      <c r="B7" s="4" t="s">
        <v>9</v>
      </c>
      <c r="C7" s="4" t="s">
        <v>8</v>
      </c>
      <c r="D7" s="5">
        <v>89607</v>
      </c>
      <c r="E7" s="5">
        <v>0</v>
      </c>
      <c r="F7" s="5">
        <v>128</v>
      </c>
      <c r="G7" s="5">
        <v>-73000</v>
      </c>
      <c r="H7" s="5">
        <v>0</v>
      </c>
      <c r="I7" s="5">
        <v>0</v>
      </c>
      <c r="J7" s="5">
        <v>0</v>
      </c>
      <c r="K7" s="5">
        <f>SUM(Tabel1[[#This Row],[ Baaseelarve 2025]:[Muudatus5]])</f>
        <v>16735</v>
      </c>
    </row>
    <row r="8" spans="1:11" x14ac:dyDescent="0.25">
      <c r="A8" s="4" t="s">
        <v>7</v>
      </c>
      <c r="B8" s="4" t="s">
        <v>9</v>
      </c>
      <c r="C8" s="4" t="s">
        <v>10</v>
      </c>
      <c r="D8" s="5">
        <v>61800</v>
      </c>
      <c r="E8" s="5">
        <v>0</v>
      </c>
      <c r="F8" s="5">
        <v>1000</v>
      </c>
      <c r="G8" s="5">
        <v>73000</v>
      </c>
      <c r="H8" s="5">
        <v>0</v>
      </c>
      <c r="I8" s="5">
        <v>0</v>
      </c>
      <c r="J8" s="5">
        <v>30000</v>
      </c>
      <c r="K8" s="5">
        <f>SUM(Tabel1[[#This Row],[ Baaseelarve 2025]:[Muudatus5]])</f>
        <v>165800</v>
      </c>
    </row>
    <row r="9" spans="1:11" x14ac:dyDescent="0.25">
      <c r="A9" s="4" t="s">
        <v>7</v>
      </c>
      <c r="B9" s="4" t="s">
        <v>9</v>
      </c>
      <c r="C9" s="4" t="s">
        <v>31</v>
      </c>
      <c r="D9" s="5">
        <v>5000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f>SUM(Tabel1[[#This Row],[ Baaseelarve 2025]:[Muudatus5]])</f>
        <v>5000</v>
      </c>
    </row>
    <row r="10" spans="1:11" x14ac:dyDescent="0.25">
      <c r="A10" s="4" t="s">
        <v>7</v>
      </c>
      <c r="B10" s="4" t="s">
        <v>48</v>
      </c>
      <c r="C10" s="4" t="s">
        <v>18</v>
      </c>
      <c r="D10" s="5">
        <v>232756</v>
      </c>
      <c r="E10" s="5">
        <v>0</v>
      </c>
      <c r="F10" s="5">
        <v>0</v>
      </c>
      <c r="G10" s="5">
        <v>31338</v>
      </c>
      <c r="H10" s="5">
        <v>0</v>
      </c>
      <c r="I10" s="5">
        <v>0</v>
      </c>
      <c r="J10" s="5">
        <v>16400</v>
      </c>
      <c r="K10" s="5">
        <f>SUM(Tabel1[[#This Row],[ Baaseelarve 2025]:[Muudatus5]])</f>
        <v>280494</v>
      </c>
    </row>
    <row r="11" spans="1:11" x14ac:dyDescent="0.25">
      <c r="A11" s="4" t="s">
        <v>7</v>
      </c>
      <c r="B11" s="4" t="s">
        <v>15</v>
      </c>
      <c r="C11" s="4" t="s">
        <v>49</v>
      </c>
      <c r="D11" s="5">
        <v>37667</v>
      </c>
      <c r="E11" s="5">
        <v>0</v>
      </c>
      <c r="F11" s="5">
        <v>0</v>
      </c>
      <c r="G11" s="5">
        <v>275</v>
      </c>
      <c r="H11" s="5">
        <v>0</v>
      </c>
      <c r="I11" s="5">
        <v>0</v>
      </c>
      <c r="J11" s="5">
        <v>0</v>
      </c>
      <c r="K11" s="5">
        <f>SUM(Tabel1[[#This Row],[ Baaseelarve 2025]:[Muudatus5]])</f>
        <v>37942</v>
      </c>
    </row>
    <row r="12" spans="1:11" x14ac:dyDescent="0.25">
      <c r="A12" s="4" t="s">
        <v>7</v>
      </c>
      <c r="B12" s="4" t="s">
        <v>15</v>
      </c>
      <c r="C12" s="4" t="s">
        <v>44</v>
      </c>
      <c r="D12" s="5">
        <v>3336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f>SUM(Tabel1[[#This Row],[ Baaseelarve 2025]:[Muudatus5]])</f>
        <v>3336</v>
      </c>
    </row>
    <row r="13" spans="1:11" x14ac:dyDescent="0.25">
      <c r="A13" s="4" t="s">
        <v>7</v>
      </c>
      <c r="B13" s="4" t="s">
        <v>15</v>
      </c>
      <c r="C13" s="4" t="s">
        <v>45</v>
      </c>
      <c r="D13" s="5">
        <v>9900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f>SUM(Tabel1[[#This Row],[ Baaseelarve 2025]:[Muudatus5]])</f>
        <v>9900</v>
      </c>
    </row>
    <row r="14" spans="1:11" x14ac:dyDescent="0.25">
      <c r="A14" s="4" t="s">
        <v>7</v>
      </c>
      <c r="B14" s="4" t="s">
        <v>17</v>
      </c>
      <c r="C14" s="4" t="s">
        <v>16</v>
      </c>
      <c r="D14" s="5">
        <v>500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f>SUM(Tabel1[[#This Row],[ Baaseelarve 2025]:[Muudatus5]])</f>
        <v>500</v>
      </c>
    </row>
    <row r="15" spans="1:11" x14ac:dyDescent="0.25">
      <c r="A15" s="4" t="s">
        <v>7</v>
      </c>
      <c r="B15" s="4" t="s">
        <v>29</v>
      </c>
      <c r="C15" s="4" t="s">
        <v>28</v>
      </c>
      <c r="D15" s="5">
        <v>21000</v>
      </c>
      <c r="E15" s="5">
        <v>0</v>
      </c>
      <c r="F15" s="5">
        <v>0</v>
      </c>
      <c r="G15" s="5">
        <v>-21000</v>
      </c>
      <c r="H15" s="5">
        <v>0</v>
      </c>
      <c r="I15" s="5">
        <v>0</v>
      </c>
      <c r="J15" s="5">
        <v>0</v>
      </c>
      <c r="K15" s="5">
        <f>SUM(Tabel1[[#This Row],[ Baaseelarve 2025]:[Muudatus5]])</f>
        <v>0</v>
      </c>
    </row>
    <row r="16" spans="1:11" x14ac:dyDescent="0.25">
      <c r="A16" s="4" t="s">
        <v>7</v>
      </c>
      <c r="B16" s="4" t="s">
        <v>11</v>
      </c>
      <c r="C16" s="4" t="s">
        <v>10</v>
      </c>
      <c r="D16" s="5">
        <v>59900</v>
      </c>
      <c r="E16" s="5">
        <v>0</v>
      </c>
      <c r="F16" s="5">
        <v>590</v>
      </c>
      <c r="G16" s="5">
        <v>-4300</v>
      </c>
      <c r="H16" s="5">
        <v>0</v>
      </c>
      <c r="I16" s="5">
        <v>0</v>
      </c>
      <c r="J16" s="5">
        <v>0</v>
      </c>
      <c r="K16" s="5">
        <f>SUM(Tabel1[[#This Row],[ Baaseelarve 2025]:[Muudatus5]])</f>
        <v>56190</v>
      </c>
    </row>
    <row r="17" spans="1:11" x14ac:dyDescent="0.25">
      <c r="A17" s="4" t="s">
        <v>7</v>
      </c>
      <c r="B17" s="4" t="s">
        <v>11</v>
      </c>
      <c r="C17" s="4" t="s">
        <v>28</v>
      </c>
      <c r="D17" s="5">
        <v>18000</v>
      </c>
      <c r="E17" s="5">
        <v>0</v>
      </c>
      <c r="F17" s="5">
        <v>0</v>
      </c>
      <c r="G17" s="5">
        <v>5300</v>
      </c>
      <c r="H17" s="5">
        <v>0</v>
      </c>
      <c r="I17" s="5">
        <v>0</v>
      </c>
      <c r="J17" s="5">
        <v>0</v>
      </c>
      <c r="K17" s="5">
        <f>SUM(Tabel1[[#This Row],[ Baaseelarve 2025]:[Muudatus5]])</f>
        <v>23300</v>
      </c>
    </row>
    <row r="18" spans="1:11" x14ac:dyDescent="0.25">
      <c r="A18" s="4" t="s">
        <v>7</v>
      </c>
      <c r="B18" s="4" t="s">
        <v>11</v>
      </c>
      <c r="C18" s="4" t="s">
        <v>31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f>SUM(Tabel1[[#This Row],[ Baaseelarve 2025]:[Muudatus5]])</f>
        <v>0</v>
      </c>
    </row>
    <row r="19" spans="1:11" x14ac:dyDescent="0.25">
      <c r="A19" s="4" t="s">
        <v>7</v>
      </c>
      <c r="B19" s="4" t="s">
        <v>11</v>
      </c>
      <c r="C19" s="4" t="s">
        <v>32</v>
      </c>
      <c r="D19" s="5">
        <v>223025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f>SUM(Tabel1[[#This Row],[ Baaseelarve 2025]:[Muudatus5]])</f>
        <v>223025</v>
      </c>
    </row>
    <row r="20" spans="1:11" x14ac:dyDescent="0.25">
      <c r="A20" s="4" t="s">
        <v>7</v>
      </c>
      <c r="B20" s="4" t="s">
        <v>11</v>
      </c>
      <c r="C20" s="4" t="s">
        <v>54</v>
      </c>
      <c r="D20" s="5">
        <v>95000</v>
      </c>
      <c r="E20" s="5">
        <v>0</v>
      </c>
      <c r="F20" s="5">
        <v>0</v>
      </c>
      <c r="G20" s="5">
        <v>-15000</v>
      </c>
      <c r="H20" s="5">
        <v>0</v>
      </c>
      <c r="I20" s="5">
        <v>0</v>
      </c>
      <c r="J20" s="5">
        <v>0</v>
      </c>
      <c r="K20" s="5">
        <f>SUM(Tabel1[[#This Row],[ Baaseelarve 2025]:[Muudatus5]])</f>
        <v>80000</v>
      </c>
    </row>
    <row r="21" spans="1:11" x14ac:dyDescent="0.25">
      <c r="A21" s="4" t="s">
        <v>7</v>
      </c>
      <c r="B21" s="4" t="s">
        <v>30</v>
      </c>
      <c r="C21" s="4" t="s">
        <v>28</v>
      </c>
      <c r="D21" s="5">
        <v>300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f>SUM(Tabel1[[#This Row],[ Baaseelarve 2025]:[Muudatus5]])</f>
        <v>300</v>
      </c>
    </row>
    <row r="22" spans="1:11" x14ac:dyDescent="0.25">
      <c r="A22" s="4" t="s">
        <v>7</v>
      </c>
      <c r="B22" s="4" t="s">
        <v>66</v>
      </c>
      <c r="C22" s="4" t="s">
        <v>10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f>SUM(Tabel1[[#This Row],[ Baaseelarve 2025]:[Muudatus5]])</f>
        <v>0</v>
      </c>
    </row>
    <row r="23" spans="1:11" x14ac:dyDescent="0.25">
      <c r="A23" s="4" t="s">
        <v>7</v>
      </c>
      <c r="B23" s="4" t="s">
        <v>67</v>
      </c>
      <c r="C23" s="4" t="s">
        <v>10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f>SUM(Tabel1[[#This Row],[ Baaseelarve 2025]:[Muudatus5]])</f>
        <v>0</v>
      </c>
    </row>
    <row r="24" spans="1:11" x14ac:dyDescent="0.25">
      <c r="A24" s="4" t="s">
        <v>7</v>
      </c>
      <c r="B24" s="4" t="s">
        <v>55</v>
      </c>
      <c r="C24" s="4" t="s">
        <v>10</v>
      </c>
      <c r="D24" s="5">
        <v>0</v>
      </c>
      <c r="E24" s="5">
        <v>1050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f>SUM(Tabel1[[#This Row],[ Baaseelarve 2025]:[Muudatus5]])</f>
        <v>1050</v>
      </c>
    </row>
    <row r="25" spans="1:11" x14ac:dyDescent="0.25">
      <c r="A25" s="4" t="s">
        <v>7</v>
      </c>
      <c r="B25" s="4" t="s">
        <v>20</v>
      </c>
      <c r="C25" s="4" t="s">
        <v>27</v>
      </c>
      <c r="D25" s="5">
        <v>24542</v>
      </c>
      <c r="E25" s="5">
        <v>11000</v>
      </c>
      <c r="F25" s="5">
        <v>0</v>
      </c>
      <c r="G25" s="5">
        <v>0</v>
      </c>
      <c r="H25" s="5">
        <v>0</v>
      </c>
      <c r="I25" s="5">
        <v>0</v>
      </c>
      <c r="J25" s="5">
        <v>20000</v>
      </c>
      <c r="K25" s="5">
        <f>SUM(Tabel1[[#This Row],[ Baaseelarve 2025]:[Muudatus5]])</f>
        <v>55542</v>
      </c>
    </row>
    <row r="26" spans="1:11" x14ac:dyDescent="0.25">
      <c r="A26" s="4" t="s">
        <v>7</v>
      </c>
      <c r="B26" s="4" t="s">
        <v>21</v>
      </c>
      <c r="C26" s="4" t="s">
        <v>18</v>
      </c>
      <c r="D26" s="5">
        <v>9600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f>SUM(Tabel1[[#This Row],[ Baaseelarve 2025]:[Muudatus5]])</f>
        <v>9600</v>
      </c>
    </row>
    <row r="27" spans="1:11" x14ac:dyDescent="0.25">
      <c r="A27" s="4" t="s">
        <v>7</v>
      </c>
      <c r="B27" s="4" t="s">
        <v>68</v>
      </c>
      <c r="C27" s="4" t="s">
        <v>69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f>SUM(Tabel1[[#This Row],[ Baaseelarve 2025]:[Muudatus5]])</f>
        <v>0</v>
      </c>
    </row>
    <row r="28" spans="1:11" x14ac:dyDescent="0.25">
      <c r="A28" s="4" t="s">
        <v>7</v>
      </c>
      <c r="B28" s="4" t="s">
        <v>61</v>
      </c>
      <c r="C28" s="4" t="s">
        <v>18</v>
      </c>
      <c r="D28" s="5">
        <v>457144</v>
      </c>
      <c r="E28" s="5">
        <v>0</v>
      </c>
      <c r="F28" s="5">
        <v>0</v>
      </c>
      <c r="G28" s="5">
        <v>35000</v>
      </c>
      <c r="H28" s="5">
        <v>0</v>
      </c>
      <c r="I28" s="5">
        <v>0</v>
      </c>
      <c r="J28" s="5">
        <v>0</v>
      </c>
      <c r="K28" s="5">
        <f>SUM(Tabel1[[#This Row],[ Baaseelarve 2025]:[Muudatus5]])</f>
        <v>492144</v>
      </c>
    </row>
    <row r="29" spans="1:11" x14ac:dyDescent="0.25">
      <c r="A29" s="4" t="s">
        <v>7</v>
      </c>
      <c r="B29" s="4" t="s">
        <v>22</v>
      </c>
      <c r="C29" s="4" t="s">
        <v>18</v>
      </c>
      <c r="D29" s="5">
        <v>97316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f>SUM(Tabel1[[#This Row],[ Baaseelarve 2025]:[Muudatus5]])</f>
        <v>97316</v>
      </c>
    </row>
    <row r="30" spans="1:11" x14ac:dyDescent="0.25">
      <c r="A30" s="4" t="s">
        <v>7</v>
      </c>
      <c r="B30" s="4" t="s">
        <v>23</v>
      </c>
      <c r="C30" s="4" t="s">
        <v>27</v>
      </c>
      <c r="D30" s="5">
        <v>10000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f>SUM(Tabel1[[#This Row],[ Baaseelarve 2025]:[Muudatus5]])</f>
        <v>10000</v>
      </c>
    </row>
    <row r="31" spans="1:11" x14ac:dyDescent="0.25">
      <c r="A31" s="4" t="s">
        <v>7</v>
      </c>
      <c r="B31" s="4" t="s">
        <v>24</v>
      </c>
      <c r="C31" s="4" t="s">
        <v>27</v>
      </c>
      <c r="D31" s="5">
        <v>40000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f>SUM(Tabel1[[#This Row],[ Baaseelarve 2025]:[Muudatus5]])</f>
        <v>40000</v>
      </c>
    </row>
    <row r="32" spans="1:11" x14ac:dyDescent="0.25">
      <c r="A32" s="4" t="s">
        <v>7</v>
      </c>
      <c r="B32" s="4" t="s">
        <v>62</v>
      </c>
      <c r="C32" s="4" t="s">
        <v>14</v>
      </c>
      <c r="D32" s="5">
        <v>3000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f>SUM(Tabel1[[#This Row],[ Baaseelarve 2025]:[Muudatus5]])</f>
        <v>3000</v>
      </c>
    </row>
    <row r="33" spans="1:11" x14ac:dyDescent="0.25">
      <c r="A33" s="4" t="s">
        <v>7</v>
      </c>
      <c r="B33" s="4" t="s">
        <v>62</v>
      </c>
      <c r="C33" s="4" t="s">
        <v>18</v>
      </c>
      <c r="D33" s="5">
        <v>172152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f>SUM(Tabel1[[#This Row],[ Baaseelarve 2025]:[Muudatus5]])</f>
        <v>172152</v>
      </c>
    </row>
    <row r="34" spans="1:11" x14ac:dyDescent="0.25">
      <c r="A34" s="4" t="s">
        <v>7</v>
      </c>
      <c r="B34" s="4" t="s">
        <v>62</v>
      </c>
      <c r="C34" s="4" t="s">
        <v>46</v>
      </c>
      <c r="D34" s="5">
        <v>7000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f>SUM(Tabel1[[#This Row],[ Baaseelarve 2025]:[Muudatus5]])</f>
        <v>7000</v>
      </c>
    </row>
    <row r="35" spans="1:11" x14ac:dyDescent="0.25">
      <c r="A35" s="4" t="s">
        <v>7</v>
      </c>
      <c r="B35" s="4" t="s">
        <v>25</v>
      </c>
      <c r="C35" s="4" t="s">
        <v>18</v>
      </c>
      <c r="D35" s="5">
        <v>4938931</v>
      </c>
      <c r="E35" s="5">
        <v>0</v>
      </c>
      <c r="F35" s="5">
        <v>133635</v>
      </c>
      <c r="G35" s="5">
        <v>133662</v>
      </c>
      <c r="H35" s="5">
        <v>0</v>
      </c>
      <c r="I35" s="5">
        <v>120000</v>
      </c>
      <c r="J35" s="5">
        <v>17530</v>
      </c>
      <c r="K35" s="5">
        <f>SUM(Tabel1[[#This Row],[ Baaseelarve 2025]:[Muudatus5]])</f>
        <v>5343758</v>
      </c>
    </row>
    <row r="36" spans="1:11" x14ac:dyDescent="0.25">
      <c r="A36" s="4" t="s">
        <v>7</v>
      </c>
      <c r="B36" s="4" t="s">
        <v>26</v>
      </c>
      <c r="C36" s="4" t="s">
        <v>14</v>
      </c>
      <c r="D36" s="5">
        <v>450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f>SUM(Tabel1[[#This Row],[ Baaseelarve 2025]:[Muudatus5]])</f>
        <v>450</v>
      </c>
    </row>
    <row r="37" spans="1:11" x14ac:dyDescent="0.25">
      <c r="A37" s="4" t="s">
        <v>7</v>
      </c>
      <c r="B37" s="4" t="s">
        <v>26</v>
      </c>
      <c r="C37" s="4" t="s">
        <v>46</v>
      </c>
      <c r="D37" s="5">
        <v>4596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f>SUM(Tabel1[[#This Row],[ Baaseelarve 2025]:[Muudatus5]])</f>
        <v>4596</v>
      </c>
    </row>
    <row r="38" spans="1:11" x14ac:dyDescent="0.25">
      <c r="A38" s="4" t="s">
        <v>7</v>
      </c>
      <c r="B38" s="4" t="s">
        <v>12</v>
      </c>
      <c r="C38" s="4" t="s">
        <v>10</v>
      </c>
      <c r="D38" s="5">
        <v>79300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f>SUM(Tabel1[[#This Row],[ Baaseelarve 2025]:[Muudatus5]])</f>
        <v>79300</v>
      </c>
    </row>
    <row r="39" spans="1:11" x14ac:dyDescent="0.25">
      <c r="A39" s="4" t="s">
        <v>7</v>
      </c>
      <c r="B39" s="4" t="s">
        <v>13</v>
      </c>
      <c r="C39" s="4" t="s">
        <v>10</v>
      </c>
      <c r="D39" s="5">
        <v>100770</v>
      </c>
      <c r="E39" s="5">
        <v>-1050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f>SUM(Tabel1[[#This Row],[ Baaseelarve 2025]:[Muudatus5]])</f>
        <v>99720</v>
      </c>
    </row>
    <row r="40" spans="1:11" x14ac:dyDescent="0.25">
      <c r="A40" s="4" t="s">
        <v>7</v>
      </c>
      <c r="B40" s="4" t="s">
        <v>47</v>
      </c>
      <c r="C40" s="4" t="s">
        <v>18</v>
      </c>
      <c r="D40" s="5">
        <v>13700</v>
      </c>
      <c r="E40" s="5">
        <v>0</v>
      </c>
      <c r="F40" s="5">
        <v>0</v>
      </c>
      <c r="G40" s="5">
        <v>1700</v>
      </c>
      <c r="H40" s="5">
        <v>0</v>
      </c>
      <c r="I40" s="5">
        <v>0</v>
      </c>
      <c r="J40" s="5">
        <v>-1275</v>
      </c>
      <c r="K40" s="5">
        <f>SUM(Tabel1[[#This Row],[ Baaseelarve 2025]:[Muudatus5]])</f>
        <v>14125</v>
      </c>
    </row>
    <row r="41" spans="1:11" x14ac:dyDescent="0.25">
      <c r="A41" s="4" t="s">
        <v>7</v>
      </c>
      <c r="B41" s="4" t="s">
        <v>70</v>
      </c>
      <c r="C41" s="4" t="s">
        <v>27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f>SUM(Tabel1[[#This Row],[ Baaseelarve 2025]:[Muudatus5]])</f>
        <v>0</v>
      </c>
    </row>
    <row r="42" spans="1:11" x14ac:dyDescent="0.25">
      <c r="A42" s="4" t="s">
        <v>56</v>
      </c>
      <c r="B42" s="4" t="s">
        <v>57</v>
      </c>
      <c r="C42" s="4" t="s">
        <v>10</v>
      </c>
      <c r="D42" s="5">
        <v>0</v>
      </c>
      <c r="E42" s="5">
        <v>20367</v>
      </c>
      <c r="F42" s="5">
        <v>3408</v>
      </c>
      <c r="G42" s="5">
        <v>-3408</v>
      </c>
      <c r="H42" s="5">
        <v>0</v>
      </c>
      <c r="I42" s="5">
        <v>0</v>
      </c>
      <c r="J42" s="5">
        <v>0</v>
      </c>
      <c r="K42" s="5">
        <f>SUM(Tabel1[[#This Row],[ Baaseelarve 2025]:[Muudatus5]])</f>
        <v>20367</v>
      </c>
    </row>
    <row r="43" spans="1:11" x14ac:dyDescent="0.25">
      <c r="A43" s="4" t="s">
        <v>58</v>
      </c>
      <c r="B43" s="4" t="s">
        <v>57</v>
      </c>
      <c r="C43" s="4" t="s">
        <v>8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f>SUM(Tabel1[[#This Row],[ Baaseelarve 2025]:[Muudatus5]])</f>
        <v>0</v>
      </c>
    </row>
    <row r="44" spans="1:11" x14ac:dyDescent="0.25">
      <c r="A44" s="4" t="s">
        <v>58</v>
      </c>
      <c r="B44" s="4" t="s">
        <v>57</v>
      </c>
      <c r="C44" s="4" t="s">
        <v>10</v>
      </c>
      <c r="D44" s="5">
        <v>0</v>
      </c>
      <c r="E44" s="5">
        <v>0</v>
      </c>
      <c r="F44" s="5">
        <v>494172</v>
      </c>
      <c r="G44" s="5">
        <v>0</v>
      </c>
      <c r="H44" s="5">
        <v>0</v>
      </c>
      <c r="I44" s="5">
        <v>0</v>
      </c>
      <c r="J44" s="5">
        <v>0</v>
      </c>
      <c r="K44" s="5">
        <f>SUM(Tabel1[[#This Row],[ Baaseelarve 2025]:[Muudatus5]])</f>
        <v>494172</v>
      </c>
    </row>
    <row r="45" spans="1:11" x14ac:dyDescent="0.25">
      <c r="A45" s="4" t="s">
        <v>33</v>
      </c>
      <c r="B45" s="4" t="s">
        <v>34</v>
      </c>
      <c r="C45" s="4" t="s">
        <v>10</v>
      </c>
      <c r="D45" s="5">
        <v>3825322.5679554958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-47000</v>
      </c>
      <c r="K45" s="5">
        <f>SUM(Tabel1[[#This Row],[ Baaseelarve 2025]:[Muudatus5]])</f>
        <v>3778322.5679554958</v>
      </c>
    </row>
    <row r="46" spans="1:11" x14ac:dyDescent="0.25">
      <c r="A46" s="4" t="s">
        <v>35</v>
      </c>
      <c r="B46" s="4" t="s">
        <v>37</v>
      </c>
      <c r="C46" s="4" t="s">
        <v>36</v>
      </c>
      <c r="D46" s="5">
        <v>1500</v>
      </c>
      <c r="E46" s="5">
        <v>0</v>
      </c>
      <c r="F46" s="5">
        <v>836</v>
      </c>
      <c r="G46" s="5">
        <v>0</v>
      </c>
      <c r="H46" s="5">
        <v>0</v>
      </c>
      <c r="I46" s="5">
        <v>0</v>
      </c>
      <c r="J46" s="5">
        <v>0</v>
      </c>
      <c r="K46" s="5">
        <f>SUM(Tabel1[[#This Row],[ Baaseelarve 2025]:[Muudatus5]])</f>
        <v>2336</v>
      </c>
    </row>
    <row r="47" spans="1:11" x14ac:dyDescent="0.25">
      <c r="A47" s="4" t="s">
        <v>38</v>
      </c>
      <c r="B47" s="4" t="s">
        <v>71</v>
      </c>
      <c r="C47" s="4" t="s">
        <v>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f>SUM(Tabel1[[#This Row],[ Baaseelarve 2025]:[Muudatus5]])</f>
        <v>0</v>
      </c>
    </row>
    <row r="48" spans="1:11" x14ac:dyDescent="0.25">
      <c r="A48" s="4" t="s">
        <v>38</v>
      </c>
      <c r="B48" s="4" t="s">
        <v>72</v>
      </c>
      <c r="C48" s="4" t="s">
        <v>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f>SUM(Tabel1[[#This Row],[ Baaseelarve 2025]:[Muudatus5]])</f>
        <v>0</v>
      </c>
    </row>
    <row r="49" spans="1:11" x14ac:dyDescent="0.25">
      <c r="A49" s="4" t="s">
        <v>38</v>
      </c>
      <c r="B49" s="4" t="s">
        <v>73</v>
      </c>
      <c r="C49" s="4" t="s">
        <v>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f>SUM(Tabel1[[#This Row],[ Baaseelarve 2025]:[Muudatus5]])</f>
        <v>0</v>
      </c>
    </row>
    <row r="50" spans="1:11" x14ac:dyDescent="0.25">
      <c r="A50" s="4" t="s">
        <v>38</v>
      </c>
      <c r="B50" s="4" t="s">
        <v>39</v>
      </c>
      <c r="C50" s="4" t="s">
        <v>32</v>
      </c>
      <c r="D50" s="5">
        <v>61668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f>SUM(Tabel1[[#This Row],[ Baaseelarve 2025]:[Muudatus5]])</f>
        <v>61668</v>
      </c>
    </row>
    <row r="51" spans="1:11" x14ac:dyDescent="0.25">
      <c r="A51" s="4" t="s">
        <v>38</v>
      </c>
      <c r="B51" s="4" t="s">
        <v>74</v>
      </c>
      <c r="C51" s="4" t="s">
        <v>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f>SUM(Tabel1[[#This Row],[ Baaseelarve 2025]:[Muudatus5]])</f>
        <v>0</v>
      </c>
    </row>
    <row r="52" spans="1:11" x14ac:dyDescent="0.25">
      <c r="A52" s="4" t="s">
        <v>38</v>
      </c>
      <c r="B52" s="4" t="s">
        <v>74</v>
      </c>
      <c r="C52" s="4" t="s">
        <v>45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f>SUM(Tabel1[[#This Row],[ Baaseelarve 2025]:[Muudatus5]])</f>
        <v>0</v>
      </c>
    </row>
    <row r="53" spans="1:11" x14ac:dyDescent="0.25">
      <c r="A53" s="4" t="s">
        <v>40</v>
      </c>
      <c r="B53" s="4" t="s">
        <v>41</v>
      </c>
      <c r="C53" s="4"/>
      <c r="D53" s="5">
        <v>39600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f>SUM(Tabel1[[#This Row],[ Baaseelarve 2025]:[Muudatus5]])</f>
        <v>39600</v>
      </c>
    </row>
    <row r="54" spans="1:11" ht="15.75" thickBot="1" x14ac:dyDescent="0.3">
      <c r="A54" s="6" t="s">
        <v>75</v>
      </c>
      <c r="B54" s="6" t="s">
        <v>57</v>
      </c>
      <c r="C54" s="6" t="s">
        <v>8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f>SUM(Tabel1[[#This Row],[ Baaseelarve 2025]:[Muudatus5]])</f>
        <v>0</v>
      </c>
    </row>
    <row r="55" spans="1:11" ht="15.75" thickTop="1" x14ac:dyDescent="0.25">
      <c r="A55" s="1" t="s">
        <v>42</v>
      </c>
      <c r="D55" s="2">
        <f>SUBTOTAL(109,Tabel1[[ Baaseelarve 2025]])</f>
        <v>11803169.364690594</v>
      </c>
      <c r="E55" s="2">
        <f>SUBTOTAL(109,Tabel1[[ Muudatus1]])</f>
        <v>31367</v>
      </c>
      <c r="F55" s="2">
        <f>SUBTOTAL(109,Tabel1[[ Ülekantavad vahendid]])</f>
        <v>633769</v>
      </c>
      <c r="G55" s="2">
        <f>SUBTOTAL(109,Tabel1[[ Muudatus3]])</f>
        <v>163567</v>
      </c>
      <c r="H55" s="2">
        <f>SUBTOTAL(109,Tabel1[[ Muudatus4]])</f>
        <v>0</v>
      </c>
      <c r="I55" s="2">
        <f>SUBTOTAL(109,Tabel1[Ülekantavate vahendite korrigeerimine])</f>
        <v>120000</v>
      </c>
      <c r="J55" s="2">
        <f>SUBTOTAL(109,Tabel1[Muudatus5])</f>
        <v>35655</v>
      </c>
      <c r="K55" s="2">
        <f>SUBTOTAL(109,Tabel1[[ Lõplik eelarve]])</f>
        <v>12787527.364690596</v>
      </c>
    </row>
    <row r="58" spans="1:11" x14ac:dyDescent="0.25">
      <c r="D58" s="2"/>
      <c r="E58" s="2"/>
      <c r="F58" s="2"/>
      <c r="G58" s="2"/>
      <c r="H58" s="2"/>
      <c r="I58" s="2"/>
      <c r="J58" s="2"/>
      <c r="K58" s="2"/>
    </row>
  </sheetData>
  <phoneticPr fontId="3" type="noConversion"/>
  <pageMargins left="0.70866141732283472" right="0.31496062992125984" top="0.51181102362204722" bottom="0.51181102362204722" header="0.31496062992125984" footer="0.31496062992125984"/>
  <pageSetup paperSize="9" scale="76" fitToHeight="2" orientation="landscape" r:id="rId1"/>
  <headerFooter>
    <oddFooter>&amp;R&amp;P/&amp;N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5167CE0568F04F8D0A73C0C687969E" ma:contentTypeVersion="12" ma:contentTypeDescription="Loo uus dokument" ma:contentTypeScope="" ma:versionID="aa4321a880081ff12d83873234d104df">
  <xsd:schema xmlns:xsd="http://www.w3.org/2001/XMLSchema" xmlns:xs="http://www.w3.org/2001/XMLSchema" xmlns:p="http://schemas.microsoft.com/office/2006/metadata/properties" xmlns:ns2="9da227d0-c3c3-42cd-b04f-a1d553e81632" xmlns:ns3="56143227-1fff-45e0-a726-b3dff444f6b7" targetNamespace="http://schemas.microsoft.com/office/2006/metadata/properties" ma:root="true" ma:fieldsID="1dd54686d9dc07dd3637e06621daab0d" ns2:_="" ns3:_="">
    <xsd:import namespace="9da227d0-c3c3-42cd-b04f-a1d553e81632"/>
    <xsd:import namespace="56143227-1fff-45e0-a726-b3dff444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x00d5_igused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227d0-c3c3-42cd-b04f-a1d553e81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x00d5_igused" ma:index="15" nillable="true" ma:displayName="Õigused" ma:format="Dropdown" ma:list="UserInfo" ma:SharePointGroup="0" ma:internalName="_x00d5_igus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43227-1fff-45e0-a726-b3dff444f6b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7178305-1d72-44da-ab42-9b72e96f9eae}" ma:internalName="TaxCatchAll" ma:showField="CatchAllData" ma:web="56143227-1fff-45e0-a726-b3dff444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d5_igused xmlns="9da227d0-c3c3-42cd-b04f-a1d553e81632">
      <UserInfo>
        <DisplayName/>
        <AccountId xsi:nil="true"/>
        <AccountType/>
      </UserInfo>
    </_x00d5_igused>
    <lcf76f155ced4ddcb4097134ff3c332f xmlns="9da227d0-c3c3-42cd-b04f-a1d553e81632">
      <Terms xmlns="http://schemas.microsoft.com/office/infopath/2007/PartnerControls"/>
    </lcf76f155ced4ddcb4097134ff3c332f>
    <TaxCatchAll xmlns="56143227-1fff-45e0-a726-b3dff444f6b7" xsi:nil="true"/>
  </documentManagement>
</p:properties>
</file>

<file path=customXml/itemProps1.xml><?xml version="1.0" encoding="utf-8"?>
<ds:datastoreItem xmlns:ds="http://schemas.openxmlformats.org/officeDocument/2006/customXml" ds:itemID="{31E7B5C7-2347-4868-BFCC-14D32360E9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8CA3E5-0458-4DAE-9435-82804A9EB8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227d0-c3c3-42cd-b04f-a1d553e81632"/>
    <ds:schemaRef ds:uri="56143227-1fff-45e0-a726-b3dff444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E525F0-3251-4A17-AA10-95B5496D6C5E}">
  <ds:schemaRefs>
    <ds:schemaRef ds:uri="http://schemas.microsoft.com/office/2006/metadata/properties"/>
    <ds:schemaRef ds:uri="http://schemas.microsoft.com/office/infopath/2007/PartnerControls"/>
    <ds:schemaRef ds:uri="9da227d0-c3c3-42cd-b04f-a1d553e81632"/>
    <ds:schemaRef ds:uri="56143227-1fff-45e0-a726-b3dff444f6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Lisa 1</vt:lpstr>
      <vt:lpstr>'Lisa 1'!Prinditiitlid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Jaanika Säde</dc:creator>
  <cp:lastModifiedBy>Jaanika Säde - VIRV</cp:lastModifiedBy>
  <cp:lastPrinted>2025-12-23T07:21:44Z</cp:lastPrinted>
  <dcterms:created xsi:type="dcterms:W3CDTF">2025-02-03T12:07:58Z</dcterms:created>
  <dcterms:modified xsi:type="dcterms:W3CDTF">2026-01-05T07:40:19Z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2025-06-03T05:25:06Z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4b2c2417-150e-48fc-824d-0e0b0413466a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0x010100B55167CE0568F04F8D0A73C0C687969E</vt:lpwstr>
  </property>
  <property fmtid="{D5CDD505-2E9C-101B-9397-08002B2CF9AE}" pid="11" name="Order">
    <vt:r8>237200</vt:r8>
  </property>
  <property fmtid="{D5CDD505-2E9C-101B-9397-08002B2CF9AE}" pid="12" name="MediaServiceImageTags">
    <vt:lpwstr/>
  </property>
</Properties>
</file>